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1-22(2)\2022-OFFICE高级应用\3-二级考试\【省二级】-2021(上)(下)\2021(下)模拟考试-4\Excel操作题\"/>
    </mc:Choice>
  </mc:AlternateContent>
  <xr:revisionPtr revIDLastSave="0" documentId="13_ncr:1_{D19202DD-EE36-4D9C-A4B6-D9103360B804}" xr6:coauthVersionLast="47" xr6:coauthVersionMax="47" xr10:uidLastSave="{00000000-0000-0000-0000-000000000000}"/>
  <bookViews>
    <workbookView xWindow="3735" yWindow="330" windowWidth="21795" windowHeight="14730" xr2:uid="{00000000-000D-0000-FFFF-FFFF00000000}"/>
  </bookViews>
  <sheets>
    <sheet name="2021年4月" sheetId="1" r:id="rId1"/>
    <sheet name="职务工资标准" sheetId="2" r:id="rId2"/>
  </sheets>
  <definedNames>
    <definedName name="_xlnm._FilterDatabase" localSheetId="0" hidden="1">'2021年4月'!$A$3:$P$53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5" i="1" l="1"/>
  <c r="P5" i="1"/>
  <c r="O6" i="1"/>
  <c r="P6" i="1" s="1"/>
  <c r="O7" i="1"/>
  <c r="P7" i="1" s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G5" i="1"/>
  <c r="F5" i="1" s="1"/>
  <c r="G6" i="1"/>
  <c r="F6" i="1" s="1"/>
  <c r="G7" i="1"/>
  <c r="F7" i="1" s="1"/>
  <c r="G8" i="1"/>
  <c r="F8" i="1" s="1"/>
  <c r="G9" i="1"/>
  <c r="F9" i="1" s="1"/>
  <c r="G10" i="1"/>
  <c r="F10" i="1" s="1"/>
  <c r="G11" i="1"/>
  <c r="F11" i="1" s="1"/>
  <c r="G12" i="1"/>
  <c r="F12" i="1" s="1"/>
  <c r="G13" i="1"/>
  <c r="F13" i="1" s="1"/>
  <c r="G14" i="1"/>
  <c r="F14" i="1" s="1"/>
  <c r="G15" i="1"/>
  <c r="F15" i="1" s="1"/>
  <c r="G16" i="1"/>
  <c r="F16" i="1" s="1"/>
  <c r="G17" i="1"/>
  <c r="F17" i="1" s="1"/>
  <c r="G18" i="1"/>
  <c r="F18" i="1" s="1"/>
  <c r="G19" i="1"/>
  <c r="F19" i="1" s="1"/>
  <c r="G20" i="1"/>
  <c r="F20" i="1" s="1"/>
  <c r="G21" i="1"/>
  <c r="F21" i="1" s="1"/>
  <c r="G22" i="1"/>
  <c r="F22" i="1" s="1"/>
  <c r="G23" i="1"/>
  <c r="F23" i="1" s="1"/>
  <c r="G24" i="1"/>
  <c r="F24" i="1" s="1"/>
  <c r="G25" i="1"/>
  <c r="F25" i="1" s="1"/>
  <c r="G26" i="1"/>
  <c r="F26" i="1" s="1"/>
  <c r="G27" i="1"/>
  <c r="F27" i="1" s="1"/>
  <c r="G28" i="1"/>
  <c r="F28" i="1" s="1"/>
  <c r="G29" i="1"/>
  <c r="F29" i="1" s="1"/>
  <c r="G30" i="1"/>
  <c r="F30" i="1" s="1"/>
  <c r="G31" i="1"/>
  <c r="F31" i="1" s="1"/>
  <c r="G32" i="1"/>
  <c r="F32" i="1" s="1"/>
  <c r="G33" i="1"/>
  <c r="F33" i="1" s="1"/>
  <c r="G34" i="1"/>
  <c r="F34" i="1" s="1"/>
  <c r="G35" i="1"/>
  <c r="F35" i="1" s="1"/>
  <c r="G36" i="1"/>
  <c r="F36" i="1" s="1"/>
  <c r="G37" i="1"/>
  <c r="F37" i="1" s="1"/>
  <c r="G38" i="1"/>
  <c r="F38" i="1" s="1"/>
  <c r="G39" i="1"/>
  <c r="F39" i="1" s="1"/>
  <c r="G40" i="1"/>
  <c r="F40" i="1" s="1"/>
  <c r="G41" i="1"/>
  <c r="F41" i="1" s="1"/>
  <c r="G42" i="1"/>
  <c r="F42" i="1" s="1"/>
  <c r="G43" i="1"/>
  <c r="F43" i="1" s="1"/>
  <c r="G44" i="1"/>
  <c r="F44" i="1" s="1"/>
  <c r="G45" i="1"/>
  <c r="F45" i="1" s="1"/>
  <c r="G46" i="1"/>
  <c r="F46" i="1" s="1"/>
  <c r="G47" i="1"/>
  <c r="F47" i="1" s="1"/>
  <c r="G48" i="1"/>
  <c r="F48" i="1" s="1"/>
  <c r="G49" i="1"/>
  <c r="F49" i="1" s="1"/>
  <c r="G50" i="1"/>
  <c r="F50" i="1" s="1"/>
  <c r="G51" i="1"/>
  <c r="F51" i="1" s="1"/>
  <c r="G52" i="1"/>
  <c r="F52" i="1" s="1"/>
  <c r="G53" i="1"/>
  <c r="F53" i="1" s="1"/>
  <c r="P4" i="1"/>
  <c r="O4" i="1"/>
  <c r="M4" i="1"/>
  <c r="F4" i="1"/>
  <c r="G4" i="1"/>
</calcChain>
</file>

<file path=xl/sharedStrings.xml><?xml version="1.0" encoding="utf-8"?>
<sst xmlns="http://schemas.openxmlformats.org/spreadsheetml/2006/main" count="225" uniqueCount="141">
  <si>
    <t>姓名</t>
  </si>
  <si>
    <t>序号</t>
    <phoneticPr fontId="1" type="noConversion"/>
  </si>
  <si>
    <t>部门</t>
    <phoneticPr fontId="1" type="noConversion"/>
  </si>
  <si>
    <t>基础工资</t>
    <phoneticPr fontId="1" type="noConversion"/>
  </si>
  <si>
    <t>奖金</t>
    <phoneticPr fontId="1" type="noConversion"/>
  </si>
  <si>
    <t>应纳税所得额</t>
    <phoneticPr fontId="1" type="noConversion"/>
  </si>
  <si>
    <t>实发工资</t>
    <phoneticPr fontId="1" type="noConversion"/>
  </si>
  <si>
    <t>基本工资</t>
  </si>
  <si>
    <t>岗位津贴</t>
  </si>
  <si>
    <t>工龄津贴</t>
  </si>
  <si>
    <t>李立扬</t>
  </si>
  <si>
    <t>周学军</t>
  </si>
  <si>
    <t>李达</t>
  </si>
  <si>
    <t>刘卉</t>
  </si>
  <si>
    <t>李杨</t>
  </si>
  <si>
    <t>蔡宇帆</t>
  </si>
  <si>
    <t>员工编号</t>
    <phoneticPr fontId="1" type="noConversion"/>
  </si>
  <si>
    <t>管理部</t>
  </si>
  <si>
    <t>人事部</t>
  </si>
  <si>
    <t>研发部</t>
  </si>
  <si>
    <t>销售部</t>
  </si>
  <si>
    <t>社保</t>
    <phoneticPr fontId="1" type="noConversion"/>
  </si>
  <si>
    <t>病事假扣除</t>
    <phoneticPr fontId="1" type="noConversion"/>
  </si>
  <si>
    <t>梁小冉</t>
    <phoneticPr fontId="1" type="noConversion"/>
  </si>
  <si>
    <t>李凯</t>
    <phoneticPr fontId="1" type="noConversion"/>
  </si>
  <si>
    <t>蒋文洲</t>
    <phoneticPr fontId="1" type="noConversion"/>
  </si>
  <si>
    <t>施佳尔</t>
    <phoneticPr fontId="1" type="noConversion"/>
  </si>
  <si>
    <t>王菁</t>
    <phoneticPr fontId="1" type="noConversion"/>
  </si>
  <si>
    <t>林立峰</t>
    <phoneticPr fontId="1" type="noConversion"/>
  </si>
  <si>
    <t>朱伟城</t>
    <phoneticPr fontId="1" type="noConversion"/>
  </si>
  <si>
    <t>黄永生</t>
    <phoneticPr fontId="1" type="noConversion"/>
  </si>
  <si>
    <t>张东亮</t>
    <phoneticPr fontId="1" type="noConversion"/>
  </si>
  <si>
    <t>王晓伟</t>
    <phoneticPr fontId="1" type="noConversion"/>
  </si>
  <si>
    <t>钱明卫</t>
    <phoneticPr fontId="1" type="noConversion"/>
  </si>
  <si>
    <t>程强</t>
    <phoneticPr fontId="1" type="noConversion"/>
  </si>
  <si>
    <t>叶丽娜</t>
    <phoneticPr fontId="1" type="noConversion"/>
  </si>
  <si>
    <t>赵爱民</t>
    <phoneticPr fontId="1" type="noConversion"/>
  </si>
  <si>
    <t>赖潇晓</t>
    <phoneticPr fontId="1" type="noConversion"/>
  </si>
  <si>
    <t>汪滢</t>
    <phoneticPr fontId="1" type="noConversion"/>
  </si>
  <si>
    <t>王龙卫</t>
    <phoneticPr fontId="1" type="noConversion"/>
  </si>
  <si>
    <t>李斌</t>
    <phoneticPr fontId="1" type="noConversion"/>
  </si>
  <si>
    <t>席明月</t>
    <phoneticPr fontId="1" type="noConversion"/>
  </si>
  <si>
    <t>吴伟峰</t>
    <phoneticPr fontId="1" type="noConversion"/>
  </si>
  <si>
    <t>贾一博</t>
    <phoneticPr fontId="1" type="noConversion"/>
  </si>
  <si>
    <t>金灿</t>
    <phoneticPr fontId="1" type="noConversion"/>
  </si>
  <si>
    <t>胡小美</t>
    <phoneticPr fontId="1" type="noConversion"/>
  </si>
  <si>
    <t>杨琴</t>
    <phoneticPr fontId="1" type="noConversion"/>
  </si>
  <si>
    <t>缪冬</t>
    <phoneticPr fontId="1" type="noConversion"/>
  </si>
  <si>
    <t>杨浩天</t>
    <phoneticPr fontId="1" type="noConversion"/>
  </si>
  <si>
    <t>南斌</t>
    <phoneticPr fontId="1" type="noConversion"/>
  </si>
  <si>
    <t>赵筱晓</t>
    <phoneticPr fontId="1" type="noConversion"/>
  </si>
  <si>
    <t>梁辰斌</t>
    <phoneticPr fontId="1" type="noConversion"/>
  </si>
  <si>
    <t>郑云硕</t>
    <phoneticPr fontId="1" type="noConversion"/>
  </si>
  <si>
    <t>邹先龙</t>
    <phoneticPr fontId="1" type="noConversion"/>
  </si>
  <si>
    <t>杨秀丽</t>
    <phoneticPr fontId="1" type="noConversion"/>
  </si>
  <si>
    <t>梅子潇</t>
    <phoneticPr fontId="1" type="noConversion"/>
  </si>
  <si>
    <t>陈丽莹</t>
    <phoneticPr fontId="1" type="noConversion"/>
  </si>
  <si>
    <t>应发工资</t>
    <phoneticPr fontId="1" type="noConversion"/>
  </si>
  <si>
    <t>职务</t>
    <phoneticPr fontId="1" type="noConversion"/>
  </si>
  <si>
    <t>财务部</t>
  </si>
  <si>
    <t>研发部</t>
    <phoneticPr fontId="1" type="noConversion"/>
  </si>
  <si>
    <t>经理</t>
    <phoneticPr fontId="1" type="noConversion"/>
  </si>
  <si>
    <t>员工</t>
  </si>
  <si>
    <t>员工</t>
    <phoneticPr fontId="1" type="noConversion"/>
  </si>
  <si>
    <t>董事长</t>
    <phoneticPr fontId="1" type="noConversion"/>
  </si>
  <si>
    <t>总经理</t>
    <phoneticPr fontId="1" type="noConversion"/>
  </si>
  <si>
    <t>副总经理</t>
    <phoneticPr fontId="1" type="noConversion"/>
  </si>
  <si>
    <t>总经理</t>
    <phoneticPr fontId="1" type="noConversion"/>
  </si>
  <si>
    <t>人事部</t>
    <phoneticPr fontId="1" type="noConversion"/>
  </si>
  <si>
    <t>财务部</t>
    <phoneticPr fontId="1" type="noConversion"/>
  </si>
  <si>
    <t>人事部</t>
    <phoneticPr fontId="1" type="noConversion"/>
  </si>
  <si>
    <t>员工</t>
    <phoneticPr fontId="1" type="noConversion"/>
  </si>
  <si>
    <t>销售部</t>
    <phoneticPr fontId="1" type="noConversion"/>
  </si>
  <si>
    <t>副总经理</t>
    <phoneticPr fontId="1" type="noConversion"/>
  </si>
  <si>
    <t>基本工资</t>
    <phoneticPr fontId="1" type="noConversion"/>
  </si>
  <si>
    <t>员工</t>
    <phoneticPr fontId="1" type="noConversion"/>
  </si>
  <si>
    <t>副总经理</t>
    <phoneticPr fontId="1" type="noConversion"/>
  </si>
  <si>
    <t>董事</t>
    <phoneticPr fontId="1" type="noConversion"/>
  </si>
  <si>
    <t>员工</t>
    <phoneticPr fontId="1" type="noConversion"/>
  </si>
  <si>
    <t>补贴</t>
    <phoneticPr fontId="1" type="noConversion"/>
  </si>
  <si>
    <t>BS001</t>
  </si>
  <si>
    <t>BS002</t>
  </si>
  <si>
    <t>BS003</t>
  </si>
  <si>
    <t>BS004</t>
  </si>
  <si>
    <t>BS005</t>
  </si>
  <si>
    <t>BS006</t>
  </si>
  <si>
    <t>BS007</t>
  </si>
  <si>
    <t>BS008</t>
  </si>
  <si>
    <t>BS009</t>
  </si>
  <si>
    <t>BS010</t>
  </si>
  <si>
    <t>BS011</t>
  </si>
  <si>
    <t>BS012</t>
  </si>
  <si>
    <t>BS013</t>
  </si>
  <si>
    <t>BS014</t>
  </si>
  <si>
    <t>BS015</t>
  </si>
  <si>
    <t>BS016</t>
  </si>
  <si>
    <t>BS017</t>
  </si>
  <si>
    <t>BS018</t>
  </si>
  <si>
    <t>BS019</t>
  </si>
  <si>
    <t>BS020</t>
  </si>
  <si>
    <t>BS021</t>
  </si>
  <si>
    <t>BS022</t>
  </si>
  <si>
    <t>BS023</t>
  </si>
  <si>
    <t>BS024</t>
  </si>
  <si>
    <t>BS025</t>
  </si>
  <si>
    <t>BS026</t>
  </si>
  <si>
    <t>BS027</t>
  </si>
  <si>
    <t>BS028</t>
  </si>
  <si>
    <t>BS029</t>
  </si>
  <si>
    <t>BS030</t>
  </si>
  <si>
    <t>BS031</t>
  </si>
  <si>
    <t>BS032</t>
  </si>
  <si>
    <t>BS033</t>
  </si>
  <si>
    <t>BS034</t>
  </si>
  <si>
    <t>BS035</t>
  </si>
  <si>
    <t>BS036</t>
  </si>
  <si>
    <t>BS037</t>
  </si>
  <si>
    <t>BS038</t>
  </si>
  <si>
    <t>BS039</t>
  </si>
  <si>
    <t>BS040</t>
  </si>
  <si>
    <t>王新宇</t>
    <phoneticPr fontId="1" type="noConversion"/>
  </si>
  <si>
    <t>李丽</t>
    <phoneticPr fontId="1" type="noConversion"/>
  </si>
  <si>
    <t>王子谦</t>
    <phoneticPr fontId="1" type="noConversion"/>
  </si>
  <si>
    <t>陈平</t>
    <phoneticPr fontId="1" type="noConversion"/>
  </si>
  <si>
    <t>马伟</t>
    <phoneticPr fontId="1" type="noConversion"/>
  </si>
  <si>
    <t>赵子其</t>
    <phoneticPr fontId="1" type="noConversion"/>
  </si>
  <si>
    <t>李静静</t>
    <phoneticPr fontId="1" type="noConversion"/>
  </si>
  <si>
    <t>赵伟</t>
    <phoneticPr fontId="1" type="noConversion"/>
  </si>
  <si>
    <t>张子枫</t>
    <phoneticPr fontId="1" type="noConversion"/>
  </si>
  <si>
    <t>马明</t>
    <phoneticPr fontId="1" type="noConversion"/>
  </si>
  <si>
    <t>BS041</t>
  </si>
  <si>
    <t>BS042</t>
  </si>
  <si>
    <t>BS043</t>
  </si>
  <si>
    <t>BS044</t>
  </si>
  <si>
    <t>BS045</t>
  </si>
  <si>
    <t>BS046</t>
  </si>
  <si>
    <t>BS047</t>
  </si>
  <si>
    <t>BS048</t>
  </si>
  <si>
    <t>BS049</t>
  </si>
  <si>
    <t>BS050</t>
  </si>
  <si>
    <t>一顺百顺公司2021年4月员工工资表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</si>
</sst>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楷体"/>
      <family val="3"/>
      <charset val="134"/>
    </font>
    <font>
      <sz val="20"/>
      <color theme="1"/>
      <name val="楷体"/>
      <family val="3"/>
      <charset val="134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7" fillId="0" borderId="0" xfId="0" applyFont="1">
      <alignment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topLeftCell="B1" workbookViewId="0">
      <selection activeCell="P23" sqref="P23"/>
    </sheetView>
  </sheetViews>
  <sheetFormatPr defaultRowHeight="13.5" x14ac:dyDescent="0.15"/>
  <cols>
    <col min="1" max="1" width="11.875" customWidth="1"/>
    <col min="2" max="2" width="13.875" customWidth="1"/>
    <col min="5" max="6" width="9.75" customWidth="1"/>
    <col min="7" max="9" width="11.375" customWidth="1"/>
    <col min="10" max="10" width="10.25" customWidth="1"/>
    <col min="12" max="12" width="13.125" customWidth="1"/>
    <col min="13" max="13" width="10.5" bestFit="1" customWidth="1"/>
    <col min="14" max="14" width="10.125" customWidth="1"/>
    <col min="15" max="15" width="10.5" bestFit="1" customWidth="1"/>
    <col min="16" max="16" width="13.75" customWidth="1"/>
  </cols>
  <sheetData>
    <row r="1" spans="1:16" x14ac:dyDescent="0.15">
      <c r="A1" t="s">
        <v>140</v>
      </c>
    </row>
    <row r="2" spans="1:16" s="1" customFormat="1" ht="15" customHeight="1" x14ac:dyDescent="0.15">
      <c r="A2" s="14"/>
      <c r="B2" s="11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15">
      <c r="A3" t="s">
        <v>1</v>
      </c>
      <c r="B3" t="s">
        <v>16</v>
      </c>
      <c r="C3" t="s">
        <v>0</v>
      </c>
      <c r="D3" t="s">
        <v>2</v>
      </c>
      <c r="E3" t="s">
        <v>58</v>
      </c>
      <c r="F3" t="s">
        <v>3</v>
      </c>
      <c r="G3" s="2" t="s">
        <v>7</v>
      </c>
      <c r="H3" s="2" t="s">
        <v>8</v>
      </c>
      <c r="I3" s="2" t="s">
        <v>9</v>
      </c>
      <c r="J3" t="s">
        <v>4</v>
      </c>
      <c r="K3" t="s">
        <v>79</v>
      </c>
      <c r="L3" t="s">
        <v>22</v>
      </c>
      <c r="M3" t="s">
        <v>57</v>
      </c>
      <c r="N3" t="s">
        <v>21</v>
      </c>
      <c r="O3" t="s">
        <v>6</v>
      </c>
      <c r="P3" t="s">
        <v>5</v>
      </c>
    </row>
    <row r="4" spans="1:16" ht="14.25" x14ac:dyDescent="0.15">
      <c r="B4" t="s">
        <v>80</v>
      </c>
      <c r="C4" s="7" t="s">
        <v>23</v>
      </c>
      <c r="D4" t="s">
        <v>17</v>
      </c>
      <c r="E4" t="s">
        <v>64</v>
      </c>
      <c r="F4" s="5">
        <f>G4+H4+I4</f>
        <v>13050</v>
      </c>
      <c r="G4" s="5">
        <f>VLOOKUP(E4,职务工资标准!$A$2:$B$7,2,FALSE)</f>
        <v>11000</v>
      </c>
      <c r="H4" s="3">
        <v>1550</v>
      </c>
      <c r="I4" s="3">
        <v>500</v>
      </c>
      <c r="J4" s="12">
        <v>800</v>
      </c>
      <c r="K4">
        <v>550</v>
      </c>
      <c r="L4" s="3">
        <v>0</v>
      </c>
      <c r="M4" s="5">
        <f>F4+J4+K4-L4</f>
        <v>14400</v>
      </c>
      <c r="N4">
        <v>560</v>
      </c>
      <c r="O4" s="5">
        <f>M4-N4</f>
        <v>13840</v>
      </c>
      <c r="P4">
        <f>IF(M4&lt;5000,0,O4-5000)</f>
        <v>8840</v>
      </c>
    </row>
    <row r="5" spans="1:16" ht="14.25" x14ac:dyDescent="0.15">
      <c r="B5" t="s">
        <v>81</v>
      </c>
      <c r="C5" s="8" t="s">
        <v>24</v>
      </c>
      <c r="D5" t="s">
        <v>59</v>
      </c>
      <c r="E5" t="s">
        <v>65</v>
      </c>
      <c r="F5" s="5">
        <f t="shared" ref="F5:F53" si="0">G5+H5+I5</f>
        <v>9500</v>
      </c>
      <c r="G5" s="5">
        <f>VLOOKUP(E5,职务工资标准!$A$2:$B$7,2,FALSE)</f>
        <v>8000</v>
      </c>
      <c r="H5" s="3">
        <v>1000</v>
      </c>
      <c r="I5" s="3">
        <v>500</v>
      </c>
      <c r="J5">
        <v>0</v>
      </c>
      <c r="K5">
        <v>550</v>
      </c>
      <c r="L5">
        <v>350</v>
      </c>
      <c r="M5" s="5">
        <f t="shared" ref="M5:M53" si="1">F5+J5+K5-L5</f>
        <v>9700</v>
      </c>
      <c r="N5">
        <v>409</v>
      </c>
      <c r="O5" s="5">
        <f t="shared" ref="O5:O53" si="2">M5-N5</f>
        <v>9291</v>
      </c>
      <c r="P5">
        <f t="shared" ref="P5:P53" si="3">IF(M5&lt;5000,0,O5-5000)</f>
        <v>4291</v>
      </c>
    </row>
    <row r="6" spans="1:16" ht="14.25" x14ac:dyDescent="0.15">
      <c r="B6" t="s">
        <v>82</v>
      </c>
      <c r="C6" s="8" t="s">
        <v>25</v>
      </c>
      <c r="D6" t="s">
        <v>72</v>
      </c>
      <c r="E6" t="s">
        <v>65</v>
      </c>
      <c r="F6" s="5">
        <f t="shared" si="0"/>
        <v>9500</v>
      </c>
      <c r="G6" s="5">
        <f>VLOOKUP(E6,职务工资标准!$A$2:$B$7,2,FALSE)</f>
        <v>8000</v>
      </c>
      <c r="H6" s="3">
        <v>1000</v>
      </c>
      <c r="I6" s="3">
        <v>500</v>
      </c>
      <c r="J6">
        <v>800</v>
      </c>
      <c r="K6">
        <v>550</v>
      </c>
      <c r="L6">
        <v>0</v>
      </c>
      <c r="M6" s="5">
        <f t="shared" si="1"/>
        <v>10850</v>
      </c>
      <c r="N6">
        <v>289</v>
      </c>
      <c r="O6" s="5">
        <f t="shared" si="2"/>
        <v>10561</v>
      </c>
      <c r="P6">
        <f t="shared" si="3"/>
        <v>5561</v>
      </c>
    </row>
    <row r="7" spans="1:16" ht="14.25" x14ac:dyDescent="0.15">
      <c r="B7" t="s">
        <v>83</v>
      </c>
      <c r="C7" s="8" t="s">
        <v>26</v>
      </c>
      <c r="D7" t="s">
        <v>17</v>
      </c>
      <c r="E7" t="s">
        <v>77</v>
      </c>
      <c r="F7" s="5">
        <f t="shared" si="0"/>
        <v>10550</v>
      </c>
      <c r="G7" s="5">
        <f>VLOOKUP(E7,职务工资标准!$A$2:$B$7,2,FALSE)</f>
        <v>9000</v>
      </c>
      <c r="H7" s="3">
        <v>1200</v>
      </c>
      <c r="I7" s="3">
        <v>350</v>
      </c>
      <c r="J7">
        <v>800</v>
      </c>
      <c r="K7">
        <v>550</v>
      </c>
      <c r="L7">
        <v>130</v>
      </c>
      <c r="M7" s="5">
        <f t="shared" si="1"/>
        <v>11770</v>
      </c>
      <c r="N7">
        <v>360</v>
      </c>
      <c r="O7" s="5">
        <f t="shared" si="2"/>
        <v>11410</v>
      </c>
      <c r="P7">
        <f t="shared" si="3"/>
        <v>6410</v>
      </c>
    </row>
    <row r="8" spans="1:16" ht="14.25" x14ac:dyDescent="0.15">
      <c r="B8" t="s">
        <v>84</v>
      </c>
      <c r="C8" s="8" t="s">
        <v>27</v>
      </c>
      <c r="D8" t="s">
        <v>17</v>
      </c>
      <c r="E8" t="s">
        <v>77</v>
      </c>
      <c r="F8" s="5">
        <f t="shared" si="0"/>
        <v>10550</v>
      </c>
      <c r="G8" s="5">
        <f>VLOOKUP(E8,职务工资标准!$A$2:$B$7,2,FALSE)</f>
        <v>9000</v>
      </c>
      <c r="H8" s="3">
        <v>1200</v>
      </c>
      <c r="I8" s="3">
        <v>350</v>
      </c>
      <c r="J8">
        <v>800</v>
      </c>
      <c r="K8">
        <v>550</v>
      </c>
      <c r="L8">
        <v>0</v>
      </c>
      <c r="M8" s="5">
        <f t="shared" si="1"/>
        <v>11900</v>
      </c>
      <c r="N8">
        <v>389</v>
      </c>
      <c r="O8" s="5">
        <f t="shared" si="2"/>
        <v>11511</v>
      </c>
      <c r="P8">
        <f t="shared" si="3"/>
        <v>6511</v>
      </c>
    </row>
    <row r="9" spans="1:16" ht="14.25" x14ac:dyDescent="0.15">
      <c r="B9" t="s">
        <v>85</v>
      </c>
      <c r="C9" s="8" t="s">
        <v>28</v>
      </c>
      <c r="D9" t="s">
        <v>59</v>
      </c>
      <c r="E9" t="s">
        <v>62</v>
      </c>
      <c r="F9" s="5">
        <f t="shared" si="0"/>
        <v>4400</v>
      </c>
      <c r="G9" s="5">
        <f>VLOOKUP(E9,职务工资标准!$A$2:$B$7,2,FALSE)</f>
        <v>3500</v>
      </c>
      <c r="H9" s="3">
        <v>550</v>
      </c>
      <c r="I9" s="3">
        <v>350</v>
      </c>
      <c r="J9">
        <v>800</v>
      </c>
      <c r="K9">
        <v>550</v>
      </c>
      <c r="L9">
        <v>0</v>
      </c>
      <c r="M9" s="5">
        <f t="shared" si="1"/>
        <v>5750</v>
      </c>
      <c r="N9">
        <v>289</v>
      </c>
      <c r="O9" s="5">
        <f t="shared" si="2"/>
        <v>5461</v>
      </c>
      <c r="P9">
        <f t="shared" si="3"/>
        <v>461</v>
      </c>
    </row>
    <row r="10" spans="1:16" x14ac:dyDescent="0.15">
      <c r="B10" t="s">
        <v>86</v>
      </c>
      <c r="C10" s="9" t="s">
        <v>29</v>
      </c>
      <c r="D10" t="s">
        <v>18</v>
      </c>
      <c r="E10" t="s">
        <v>65</v>
      </c>
      <c r="F10" s="5">
        <f t="shared" si="0"/>
        <v>9350</v>
      </c>
      <c r="G10" s="5">
        <f>VLOOKUP(E10,职务工资标准!$A$2:$B$7,2,FALSE)</f>
        <v>8000</v>
      </c>
      <c r="H10" s="3">
        <v>1000</v>
      </c>
      <c r="I10" s="3">
        <v>350</v>
      </c>
      <c r="J10">
        <v>0</v>
      </c>
      <c r="K10">
        <v>550</v>
      </c>
      <c r="L10">
        <v>0</v>
      </c>
      <c r="M10" s="5">
        <f t="shared" si="1"/>
        <v>9900</v>
      </c>
      <c r="N10">
        <v>206</v>
      </c>
      <c r="O10" s="5">
        <f t="shared" si="2"/>
        <v>9694</v>
      </c>
      <c r="P10">
        <f t="shared" si="3"/>
        <v>4694</v>
      </c>
    </row>
    <row r="11" spans="1:16" x14ac:dyDescent="0.15">
      <c r="B11" t="s">
        <v>87</v>
      </c>
      <c r="C11" s="6" t="s">
        <v>30</v>
      </c>
      <c r="D11" t="s">
        <v>60</v>
      </c>
      <c r="E11" t="s">
        <v>65</v>
      </c>
      <c r="F11" s="5">
        <f t="shared" si="0"/>
        <v>9350</v>
      </c>
      <c r="G11" s="5">
        <f>VLOOKUP(E11,职务工资标准!$A$2:$B$7,2,FALSE)</f>
        <v>8000</v>
      </c>
      <c r="H11" s="3">
        <v>1000</v>
      </c>
      <c r="I11" s="3">
        <v>350</v>
      </c>
      <c r="J11">
        <v>800</v>
      </c>
      <c r="K11">
        <v>550</v>
      </c>
      <c r="L11">
        <v>100</v>
      </c>
      <c r="M11" s="5">
        <f t="shared" si="1"/>
        <v>10600</v>
      </c>
      <c r="N11">
        <v>308</v>
      </c>
      <c r="O11" s="5">
        <f t="shared" si="2"/>
        <v>10292</v>
      </c>
      <c r="P11">
        <f t="shared" si="3"/>
        <v>5292</v>
      </c>
    </row>
    <row r="12" spans="1:16" x14ac:dyDescent="0.15">
      <c r="B12" t="s">
        <v>88</v>
      </c>
      <c r="C12" s="6" t="s">
        <v>31</v>
      </c>
      <c r="D12" t="s">
        <v>17</v>
      </c>
      <c r="E12" t="s">
        <v>63</v>
      </c>
      <c r="F12" s="5">
        <f t="shared" si="0"/>
        <v>4400</v>
      </c>
      <c r="G12" s="5">
        <f>VLOOKUP(E12,职务工资标准!$A$2:$B$7,2,FALSE)</f>
        <v>3500</v>
      </c>
      <c r="H12" s="3">
        <v>550</v>
      </c>
      <c r="I12" s="3">
        <v>350</v>
      </c>
      <c r="J12">
        <v>0</v>
      </c>
      <c r="K12">
        <v>550</v>
      </c>
      <c r="L12">
        <v>0</v>
      </c>
      <c r="M12" s="5">
        <f t="shared" si="1"/>
        <v>4950</v>
      </c>
      <c r="N12">
        <v>389</v>
      </c>
      <c r="O12" s="5">
        <f t="shared" si="2"/>
        <v>4561</v>
      </c>
      <c r="P12">
        <f t="shared" si="3"/>
        <v>0</v>
      </c>
    </row>
    <row r="13" spans="1:16" ht="14.25" x14ac:dyDescent="0.15">
      <c r="B13" t="s">
        <v>89</v>
      </c>
      <c r="C13" s="6" t="s">
        <v>32</v>
      </c>
      <c r="D13" t="s">
        <v>17</v>
      </c>
      <c r="E13" t="s">
        <v>67</v>
      </c>
      <c r="F13" s="5">
        <f t="shared" si="0"/>
        <v>9350</v>
      </c>
      <c r="G13" s="5">
        <f>VLOOKUP(E13,职务工资标准!$A$2:$B$7,2,FALSE)</f>
        <v>8000</v>
      </c>
      <c r="H13" s="3">
        <v>1000</v>
      </c>
      <c r="I13" s="4">
        <v>350</v>
      </c>
      <c r="J13">
        <v>800</v>
      </c>
      <c r="K13">
        <v>550</v>
      </c>
      <c r="L13">
        <v>25</v>
      </c>
      <c r="M13" s="5">
        <f t="shared" si="1"/>
        <v>10675</v>
      </c>
      <c r="N13">
        <v>389</v>
      </c>
      <c r="O13" s="5">
        <f t="shared" si="2"/>
        <v>10286</v>
      </c>
      <c r="P13">
        <f t="shared" si="3"/>
        <v>5286</v>
      </c>
    </row>
    <row r="14" spans="1:16" x14ac:dyDescent="0.15">
      <c r="B14" t="s">
        <v>90</v>
      </c>
      <c r="C14" s="6" t="s">
        <v>10</v>
      </c>
      <c r="D14" t="s">
        <v>59</v>
      </c>
      <c r="E14" t="s">
        <v>61</v>
      </c>
      <c r="F14" s="5">
        <f t="shared" si="0"/>
        <v>6050</v>
      </c>
      <c r="G14" s="5">
        <f>VLOOKUP(E14,职务工资标准!$A$2:$B$7,2,FALSE)</f>
        <v>5000</v>
      </c>
      <c r="H14" s="3">
        <v>700</v>
      </c>
      <c r="I14" s="3">
        <v>350</v>
      </c>
      <c r="J14">
        <v>0</v>
      </c>
      <c r="K14">
        <v>550</v>
      </c>
      <c r="L14">
        <v>0</v>
      </c>
      <c r="M14" s="5">
        <f t="shared" si="1"/>
        <v>6600</v>
      </c>
      <c r="N14">
        <v>289</v>
      </c>
      <c r="O14" s="5">
        <f t="shared" si="2"/>
        <v>6311</v>
      </c>
      <c r="P14">
        <f t="shared" si="3"/>
        <v>1311</v>
      </c>
    </row>
    <row r="15" spans="1:16" x14ac:dyDescent="0.15">
      <c r="B15" t="s">
        <v>91</v>
      </c>
      <c r="C15" s="6" t="s">
        <v>33</v>
      </c>
      <c r="D15" t="s">
        <v>20</v>
      </c>
      <c r="E15" t="s">
        <v>73</v>
      </c>
      <c r="F15" s="5">
        <f t="shared" si="0"/>
        <v>8300</v>
      </c>
      <c r="G15" s="5">
        <f>VLOOKUP(E15,职务工资标准!$A$2:$B$7,2,FALSE)</f>
        <v>7000</v>
      </c>
      <c r="H15" s="3">
        <v>800</v>
      </c>
      <c r="I15" s="3">
        <v>500</v>
      </c>
      <c r="J15">
        <v>0</v>
      </c>
      <c r="K15">
        <v>550</v>
      </c>
      <c r="L15">
        <v>0</v>
      </c>
      <c r="M15" s="5">
        <f t="shared" si="1"/>
        <v>8850</v>
      </c>
      <c r="N15">
        <v>289</v>
      </c>
      <c r="O15" s="5">
        <f t="shared" si="2"/>
        <v>8561</v>
      </c>
      <c r="P15">
        <f t="shared" si="3"/>
        <v>3561</v>
      </c>
    </row>
    <row r="16" spans="1:16" x14ac:dyDescent="0.15">
      <c r="B16" t="s">
        <v>92</v>
      </c>
      <c r="C16" s="6" t="s">
        <v>34</v>
      </c>
      <c r="D16" t="s">
        <v>17</v>
      </c>
      <c r="E16" t="s">
        <v>66</v>
      </c>
      <c r="F16" s="5">
        <f t="shared" si="0"/>
        <v>8300</v>
      </c>
      <c r="G16" s="5">
        <f>VLOOKUP(E16,职务工资标准!$A$2:$B$7,2,FALSE)</f>
        <v>7000</v>
      </c>
      <c r="H16" s="3">
        <v>800</v>
      </c>
      <c r="I16" s="3">
        <v>500</v>
      </c>
      <c r="J16">
        <v>800</v>
      </c>
      <c r="K16">
        <v>550</v>
      </c>
      <c r="L16">
        <v>0</v>
      </c>
      <c r="M16" s="5">
        <f t="shared" si="1"/>
        <v>9650</v>
      </c>
      <c r="N16">
        <v>289</v>
      </c>
      <c r="O16" s="5">
        <f t="shared" si="2"/>
        <v>9361</v>
      </c>
      <c r="P16">
        <f t="shared" si="3"/>
        <v>4361</v>
      </c>
    </row>
    <row r="17" spans="2:16" x14ac:dyDescent="0.15">
      <c r="B17" t="s">
        <v>93</v>
      </c>
      <c r="C17" s="6" t="s">
        <v>35</v>
      </c>
      <c r="D17" t="s">
        <v>68</v>
      </c>
      <c r="E17" t="s">
        <v>78</v>
      </c>
      <c r="F17" s="5">
        <f t="shared" si="0"/>
        <v>4550</v>
      </c>
      <c r="G17" s="5">
        <f>VLOOKUP(E17,职务工资标准!$A$2:$B$7,2,FALSE)</f>
        <v>3500</v>
      </c>
      <c r="H17" s="3">
        <v>550</v>
      </c>
      <c r="I17" s="3">
        <v>500</v>
      </c>
      <c r="J17">
        <v>0</v>
      </c>
      <c r="K17">
        <v>550</v>
      </c>
      <c r="L17" s="12">
        <v>0</v>
      </c>
      <c r="M17" s="5">
        <f t="shared" si="1"/>
        <v>5100</v>
      </c>
      <c r="N17">
        <v>289</v>
      </c>
      <c r="O17" s="5">
        <f t="shared" si="2"/>
        <v>4811</v>
      </c>
      <c r="P17">
        <f t="shared" si="3"/>
        <v>-189</v>
      </c>
    </row>
    <row r="18" spans="2:16" x14ac:dyDescent="0.15">
      <c r="B18" t="s">
        <v>94</v>
      </c>
      <c r="C18" s="6" t="s">
        <v>11</v>
      </c>
      <c r="D18" t="s">
        <v>18</v>
      </c>
      <c r="E18" t="s">
        <v>63</v>
      </c>
      <c r="F18" s="5">
        <f t="shared" si="0"/>
        <v>4550</v>
      </c>
      <c r="G18" s="5">
        <f>VLOOKUP(E18,职务工资标准!$A$2:$B$7,2,FALSE)</f>
        <v>3500</v>
      </c>
      <c r="H18" s="3">
        <v>550</v>
      </c>
      <c r="I18" s="3">
        <v>500</v>
      </c>
      <c r="J18" s="12">
        <v>0</v>
      </c>
      <c r="K18">
        <v>550</v>
      </c>
      <c r="L18" s="12">
        <v>0</v>
      </c>
      <c r="M18" s="5">
        <f t="shared" si="1"/>
        <v>5100</v>
      </c>
      <c r="N18">
        <v>309</v>
      </c>
      <c r="O18" s="5">
        <f t="shared" si="2"/>
        <v>4791</v>
      </c>
      <c r="P18">
        <f t="shared" si="3"/>
        <v>-209</v>
      </c>
    </row>
    <row r="19" spans="2:16" x14ac:dyDescent="0.15">
      <c r="B19" t="s">
        <v>95</v>
      </c>
      <c r="C19" s="6" t="s">
        <v>36</v>
      </c>
      <c r="D19" t="s">
        <v>19</v>
      </c>
      <c r="E19" t="s">
        <v>61</v>
      </c>
      <c r="F19" s="5">
        <f t="shared" si="0"/>
        <v>6200</v>
      </c>
      <c r="G19" s="5">
        <f>VLOOKUP(E19,职务工资标准!$A$2:$B$7,2,FALSE)</f>
        <v>5000</v>
      </c>
      <c r="H19" s="3">
        <v>700</v>
      </c>
      <c r="I19" s="3">
        <v>500</v>
      </c>
      <c r="J19" s="12">
        <v>0</v>
      </c>
      <c r="K19">
        <v>550</v>
      </c>
      <c r="L19" s="13">
        <v>50</v>
      </c>
      <c r="M19" s="5">
        <f t="shared" si="1"/>
        <v>6700</v>
      </c>
      <c r="N19">
        <v>460</v>
      </c>
      <c r="O19" s="5">
        <f t="shared" si="2"/>
        <v>6240</v>
      </c>
      <c r="P19">
        <f t="shared" si="3"/>
        <v>1240</v>
      </c>
    </row>
    <row r="20" spans="2:16" x14ac:dyDescent="0.15">
      <c r="B20" t="s">
        <v>96</v>
      </c>
      <c r="C20" s="9" t="s">
        <v>12</v>
      </c>
      <c r="D20" t="s">
        <v>17</v>
      </c>
      <c r="E20" t="s">
        <v>63</v>
      </c>
      <c r="F20" s="5">
        <f t="shared" si="0"/>
        <v>4550</v>
      </c>
      <c r="G20" s="5">
        <f>VLOOKUP(E20,职务工资标准!$A$2:$B$7,2,FALSE)</f>
        <v>3500</v>
      </c>
      <c r="H20" s="3">
        <v>550</v>
      </c>
      <c r="I20" s="3">
        <v>500</v>
      </c>
      <c r="J20" s="13">
        <v>800</v>
      </c>
      <c r="K20">
        <v>550</v>
      </c>
      <c r="L20" s="12">
        <v>0</v>
      </c>
      <c r="M20" s="5">
        <f t="shared" si="1"/>
        <v>5900</v>
      </c>
      <c r="N20">
        <v>309</v>
      </c>
      <c r="O20" s="5">
        <f t="shared" si="2"/>
        <v>5591</v>
      </c>
      <c r="P20">
        <f t="shared" si="3"/>
        <v>591</v>
      </c>
    </row>
    <row r="21" spans="2:16" x14ac:dyDescent="0.15">
      <c r="B21" t="s">
        <v>97</v>
      </c>
      <c r="C21" s="9" t="s">
        <v>13</v>
      </c>
      <c r="D21" t="s">
        <v>20</v>
      </c>
      <c r="E21" t="s">
        <v>61</v>
      </c>
      <c r="F21" s="5">
        <f t="shared" si="0"/>
        <v>6200</v>
      </c>
      <c r="G21" s="5">
        <f>VLOOKUP(E21,职务工资标准!$A$2:$B$7,2,FALSE)</f>
        <v>5000</v>
      </c>
      <c r="H21" s="3">
        <v>700</v>
      </c>
      <c r="I21" s="3">
        <v>500</v>
      </c>
      <c r="J21" s="12">
        <v>0</v>
      </c>
      <c r="K21">
        <v>550</v>
      </c>
      <c r="L21" s="12">
        <v>0</v>
      </c>
      <c r="M21" s="5">
        <f t="shared" si="1"/>
        <v>6750</v>
      </c>
      <c r="N21">
        <v>289</v>
      </c>
      <c r="O21" s="5">
        <f t="shared" si="2"/>
        <v>6461</v>
      </c>
      <c r="P21">
        <f t="shared" si="3"/>
        <v>1461</v>
      </c>
    </row>
    <row r="22" spans="2:16" x14ac:dyDescent="0.15">
      <c r="B22" t="s">
        <v>98</v>
      </c>
      <c r="C22" s="9" t="s">
        <v>15</v>
      </c>
      <c r="D22" t="s">
        <v>17</v>
      </c>
      <c r="E22" t="s">
        <v>61</v>
      </c>
      <c r="F22" s="5">
        <f t="shared" si="0"/>
        <v>6050</v>
      </c>
      <c r="G22" s="5">
        <f>VLOOKUP(E22,职务工资标准!$A$2:$B$7,2,FALSE)</f>
        <v>5000</v>
      </c>
      <c r="H22" s="3">
        <v>700</v>
      </c>
      <c r="I22" s="3">
        <v>350</v>
      </c>
      <c r="J22" s="12">
        <v>800</v>
      </c>
      <c r="K22">
        <v>550</v>
      </c>
      <c r="L22" s="12">
        <v>0</v>
      </c>
      <c r="M22" s="5">
        <f t="shared" si="1"/>
        <v>7400</v>
      </c>
      <c r="N22">
        <v>360</v>
      </c>
      <c r="O22" s="5">
        <f t="shared" si="2"/>
        <v>7040</v>
      </c>
      <c r="P22">
        <f t="shared" si="3"/>
        <v>2040</v>
      </c>
    </row>
    <row r="23" spans="2:16" x14ac:dyDescent="0.15">
      <c r="B23" t="s">
        <v>99</v>
      </c>
      <c r="C23" s="9" t="s">
        <v>37</v>
      </c>
      <c r="D23" t="s">
        <v>59</v>
      </c>
      <c r="E23" t="s">
        <v>63</v>
      </c>
      <c r="F23" s="5">
        <f t="shared" si="0"/>
        <v>4550</v>
      </c>
      <c r="G23" s="5">
        <f>VLOOKUP(E23,职务工资标准!$A$2:$B$7,2,FALSE)</f>
        <v>3500</v>
      </c>
      <c r="H23" s="3">
        <v>550</v>
      </c>
      <c r="I23" s="3">
        <v>500</v>
      </c>
      <c r="J23" s="12">
        <v>0</v>
      </c>
      <c r="K23">
        <v>550</v>
      </c>
      <c r="L23" s="12">
        <v>0</v>
      </c>
      <c r="M23" s="5">
        <f t="shared" si="1"/>
        <v>5100</v>
      </c>
      <c r="N23">
        <v>289</v>
      </c>
      <c r="O23" s="5">
        <f t="shared" si="2"/>
        <v>4811</v>
      </c>
      <c r="P23">
        <f t="shared" si="3"/>
        <v>-189</v>
      </c>
    </row>
    <row r="24" spans="2:16" x14ac:dyDescent="0.15">
      <c r="B24" t="s">
        <v>100</v>
      </c>
      <c r="C24" s="9" t="s">
        <v>38</v>
      </c>
      <c r="D24" t="s">
        <v>20</v>
      </c>
      <c r="E24" t="s">
        <v>61</v>
      </c>
      <c r="F24" s="5">
        <f t="shared" si="0"/>
        <v>6050</v>
      </c>
      <c r="G24" s="5">
        <f>VLOOKUP(E24,职务工资标准!$A$2:$B$7,2,FALSE)</f>
        <v>5000</v>
      </c>
      <c r="H24" s="3">
        <v>700</v>
      </c>
      <c r="I24" s="3">
        <v>350</v>
      </c>
      <c r="J24" s="13">
        <v>800</v>
      </c>
      <c r="K24">
        <v>550</v>
      </c>
      <c r="L24" s="12">
        <v>0</v>
      </c>
      <c r="M24" s="5">
        <f t="shared" si="1"/>
        <v>7400</v>
      </c>
      <c r="N24">
        <v>289</v>
      </c>
      <c r="O24" s="5">
        <f t="shared" si="2"/>
        <v>7111</v>
      </c>
      <c r="P24">
        <f t="shared" si="3"/>
        <v>2111</v>
      </c>
    </row>
    <row r="25" spans="2:16" x14ac:dyDescent="0.15">
      <c r="B25" t="s">
        <v>101</v>
      </c>
      <c r="C25" s="9" t="s">
        <v>39</v>
      </c>
      <c r="D25" t="s">
        <v>17</v>
      </c>
      <c r="E25" t="s">
        <v>71</v>
      </c>
      <c r="F25" s="5">
        <f t="shared" si="0"/>
        <v>4400</v>
      </c>
      <c r="G25" s="5">
        <f>VLOOKUP(E25,职务工资标准!$A$2:$B$7,2,FALSE)</f>
        <v>3500</v>
      </c>
      <c r="H25" s="3">
        <v>550</v>
      </c>
      <c r="I25" s="3">
        <v>350</v>
      </c>
      <c r="J25" s="12">
        <v>0</v>
      </c>
      <c r="K25">
        <v>550</v>
      </c>
      <c r="L25" s="13">
        <v>200</v>
      </c>
      <c r="M25" s="5">
        <f t="shared" si="1"/>
        <v>4750</v>
      </c>
      <c r="N25">
        <v>206</v>
      </c>
      <c r="O25" s="5">
        <f t="shared" si="2"/>
        <v>4544</v>
      </c>
      <c r="P25">
        <f t="shared" si="3"/>
        <v>0</v>
      </c>
    </row>
    <row r="26" spans="2:16" x14ac:dyDescent="0.15">
      <c r="B26" t="s">
        <v>102</v>
      </c>
      <c r="C26" s="9" t="s">
        <v>40</v>
      </c>
      <c r="D26" t="s">
        <v>17</v>
      </c>
      <c r="E26" t="s">
        <v>61</v>
      </c>
      <c r="F26" s="5">
        <f t="shared" si="0"/>
        <v>6050</v>
      </c>
      <c r="G26" s="5">
        <f>VLOOKUP(E26,职务工资标准!$A$2:$B$7,2,FALSE)</f>
        <v>5000</v>
      </c>
      <c r="H26" s="3">
        <v>700</v>
      </c>
      <c r="I26" s="3">
        <v>350</v>
      </c>
      <c r="J26" s="12">
        <v>0</v>
      </c>
      <c r="K26">
        <v>550</v>
      </c>
      <c r="L26" s="12">
        <v>0</v>
      </c>
      <c r="M26" s="5">
        <f t="shared" si="1"/>
        <v>6600</v>
      </c>
      <c r="N26">
        <v>308</v>
      </c>
      <c r="O26" s="5">
        <f t="shared" si="2"/>
        <v>6292</v>
      </c>
      <c r="P26">
        <f t="shared" si="3"/>
        <v>1292</v>
      </c>
    </row>
    <row r="27" spans="2:16" x14ac:dyDescent="0.15">
      <c r="B27" t="s">
        <v>103</v>
      </c>
      <c r="C27" s="9" t="s">
        <v>41</v>
      </c>
      <c r="D27" t="s">
        <v>69</v>
      </c>
      <c r="E27" t="s">
        <v>76</v>
      </c>
      <c r="F27" s="5">
        <f t="shared" si="0"/>
        <v>8300</v>
      </c>
      <c r="G27" s="5">
        <f>VLOOKUP(E27,职务工资标准!$A$2:$B$7,2,FALSE)</f>
        <v>7000</v>
      </c>
      <c r="H27" s="3">
        <v>800</v>
      </c>
      <c r="I27" s="3">
        <v>500</v>
      </c>
      <c r="J27" s="12">
        <v>0</v>
      </c>
      <c r="K27">
        <v>550</v>
      </c>
      <c r="L27" s="12">
        <v>0</v>
      </c>
      <c r="M27" s="5">
        <f t="shared" si="1"/>
        <v>8850</v>
      </c>
      <c r="N27">
        <v>289</v>
      </c>
      <c r="O27" s="5">
        <f t="shared" si="2"/>
        <v>8561</v>
      </c>
      <c r="P27">
        <f t="shared" si="3"/>
        <v>3561</v>
      </c>
    </row>
    <row r="28" spans="2:16" x14ac:dyDescent="0.15">
      <c r="B28" t="s">
        <v>104</v>
      </c>
      <c r="C28" s="9" t="s">
        <v>42</v>
      </c>
      <c r="D28" t="s">
        <v>18</v>
      </c>
      <c r="E28" t="s">
        <v>61</v>
      </c>
      <c r="F28" s="5">
        <f t="shared" si="0"/>
        <v>6200</v>
      </c>
      <c r="G28" s="5">
        <f>VLOOKUP(E28,职务工资标准!$A$2:$B$7,2,FALSE)</f>
        <v>5000</v>
      </c>
      <c r="H28" s="3">
        <v>700</v>
      </c>
      <c r="I28" s="3">
        <v>500</v>
      </c>
      <c r="J28" s="13">
        <v>800</v>
      </c>
      <c r="K28">
        <v>550</v>
      </c>
      <c r="L28" s="12">
        <v>0</v>
      </c>
      <c r="M28" s="5">
        <f t="shared" si="1"/>
        <v>7550</v>
      </c>
      <c r="N28">
        <v>289</v>
      </c>
      <c r="O28" s="5">
        <f t="shared" si="2"/>
        <v>7261</v>
      </c>
      <c r="P28">
        <f t="shared" si="3"/>
        <v>2261</v>
      </c>
    </row>
    <row r="29" spans="2:16" x14ac:dyDescent="0.15">
      <c r="B29" t="s">
        <v>105</v>
      </c>
      <c r="C29" s="9" t="s">
        <v>43</v>
      </c>
      <c r="D29" t="s">
        <v>19</v>
      </c>
      <c r="E29" t="s">
        <v>63</v>
      </c>
      <c r="F29" s="5">
        <f t="shared" si="0"/>
        <v>4550</v>
      </c>
      <c r="G29" s="5">
        <f>VLOOKUP(E29,职务工资标准!$A$2:$B$7,2,FALSE)</f>
        <v>3500</v>
      </c>
      <c r="H29" s="3">
        <v>550</v>
      </c>
      <c r="I29" s="3">
        <v>500</v>
      </c>
      <c r="J29" s="12">
        <v>0</v>
      </c>
      <c r="K29">
        <v>550</v>
      </c>
      <c r="L29" s="12">
        <v>0</v>
      </c>
      <c r="M29" s="5">
        <f t="shared" si="1"/>
        <v>5100</v>
      </c>
      <c r="N29">
        <v>389</v>
      </c>
      <c r="O29" s="5">
        <f t="shared" si="2"/>
        <v>4711</v>
      </c>
      <c r="P29">
        <f t="shared" si="3"/>
        <v>-289</v>
      </c>
    </row>
    <row r="30" spans="2:16" x14ac:dyDescent="0.15">
      <c r="B30" t="s">
        <v>106</v>
      </c>
      <c r="C30" s="9" t="s">
        <v>44</v>
      </c>
      <c r="D30" t="s">
        <v>17</v>
      </c>
      <c r="E30" t="s">
        <v>63</v>
      </c>
      <c r="F30" s="5">
        <f t="shared" si="0"/>
        <v>4550</v>
      </c>
      <c r="G30" s="5">
        <f>VLOOKUP(E30,职务工资标准!$A$2:$B$7,2,FALSE)</f>
        <v>3500</v>
      </c>
      <c r="H30" s="3">
        <v>550</v>
      </c>
      <c r="I30" s="3">
        <v>500</v>
      </c>
      <c r="J30" s="12">
        <v>0</v>
      </c>
      <c r="K30">
        <v>550</v>
      </c>
      <c r="L30" s="12">
        <v>0</v>
      </c>
      <c r="M30" s="5">
        <f t="shared" si="1"/>
        <v>5100</v>
      </c>
      <c r="N30">
        <v>289</v>
      </c>
      <c r="O30" s="5">
        <f t="shared" si="2"/>
        <v>4811</v>
      </c>
      <c r="P30">
        <f t="shared" si="3"/>
        <v>-189</v>
      </c>
    </row>
    <row r="31" spans="2:16" x14ac:dyDescent="0.15">
      <c r="B31" t="s">
        <v>107</v>
      </c>
      <c r="C31" s="9" t="s">
        <v>45</v>
      </c>
      <c r="D31" t="s">
        <v>17</v>
      </c>
      <c r="E31" t="s">
        <v>75</v>
      </c>
      <c r="F31" s="5">
        <f t="shared" si="0"/>
        <v>4400</v>
      </c>
      <c r="G31" s="5">
        <f>VLOOKUP(E31,职务工资标准!$A$2:$B$7,2,FALSE)</f>
        <v>3500</v>
      </c>
      <c r="H31" s="3">
        <v>550</v>
      </c>
      <c r="I31" s="3">
        <v>350</v>
      </c>
      <c r="J31" s="12">
        <v>800</v>
      </c>
      <c r="K31">
        <v>550</v>
      </c>
      <c r="L31" s="12">
        <v>0</v>
      </c>
      <c r="M31" s="5">
        <f t="shared" si="1"/>
        <v>5750</v>
      </c>
      <c r="N31">
        <v>389</v>
      </c>
      <c r="O31" s="5">
        <f t="shared" si="2"/>
        <v>5361</v>
      </c>
      <c r="P31">
        <f t="shared" si="3"/>
        <v>361</v>
      </c>
    </row>
    <row r="32" spans="2:16" x14ac:dyDescent="0.15">
      <c r="B32" t="s">
        <v>108</v>
      </c>
      <c r="C32" s="9" t="s">
        <v>46</v>
      </c>
      <c r="D32" t="s">
        <v>19</v>
      </c>
      <c r="E32" t="s">
        <v>63</v>
      </c>
      <c r="F32" s="5">
        <f t="shared" si="0"/>
        <v>4550</v>
      </c>
      <c r="G32" s="5">
        <f>VLOOKUP(E32,职务工资标准!$A$2:$B$7,2,FALSE)</f>
        <v>3500</v>
      </c>
      <c r="H32" s="3">
        <v>550</v>
      </c>
      <c r="I32" s="3">
        <v>500</v>
      </c>
      <c r="J32" s="12">
        <v>0</v>
      </c>
      <c r="K32">
        <v>550</v>
      </c>
      <c r="L32" s="13">
        <v>0</v>
      </c>
      <c r="M32" s="5">
        <f t="shared" si="1"/>
        <v>5100</v>
      </c>
      <c r="N32">
        <v>289</v>
      </c>
      <c r="O32" s="5">
        <f t="shared" si="2"/>
        <v>4811</v>
      </c>
      <c r="P32">
        <f t="shared" si="3"/>
        <v>-189</v>
      </c>
    </row>
    <row r="33" spans="2:16" x14ac:dyDescent="0.15">
      <c r="B33" t="s">
        <v>109</v>
      </c>
      <c r="C33" s="9" t="s">
        <v>14</v>
      </c>
      <c r="D33" t="s">
        <v>20</v>
      </c>
      <c r="E33" t="s">
        <v>63</v>
      </c>
      <c r="F33" s="5">
        <f t="shared" si="0"/>
        <v>4550</v>
      </c>
      <c r="G33" s="5">
        <f>VLOOKUP(E33,职务工资标准!$A$2:$B$7,2,FALSE)</f>
        <v>3500</v>
      </c>
      <c r="H33" s="3">
        <v>550</v>
      </c>
      <c r="I33" s="3">
        <v>500</v>
      </c>
      <c r="J33" s="12">
        <v>0</v>
      </c>
      <c r="K33">
        <v>550</v>
      </c>
      <c r="L33" s="12">
        <v>0</v>
      </c>
      <c r="M33" s="5">
        <f t="shared" si="1"/>
        <v>5100</v>
      </c>
      <c r="N33">
        <v>309</v>
      </c>
      <c r="O33" s="5">
        <f t="shared" si="2"/>
        <v>4791</v>
      </c>
      <c r="P33">
        <f t="shared" si="3"/>
        <v>-209</v>
      </c>
    </row>
    <row r="34" spans="2:16" x14ac:dyDescent="0.15">
      <c r="B34" t="s">
        <v>110</v>
      </c>
      <c r="C34" s="9" t="s">
        <v>47</v>
      </c>
      <c r="D34" t="s">
        <v>19</v>
      </c>
      <c r="E34" t="s">
        <v>63</v>
      </c>
      <c r="F34" s="5">
        <f t="shared" si="0"/>
        <v>4400</v>
      </c>
      <c r="G34" s="5">
        <f>VLOOKUP(E34,职务工资标准!$A$2:$B$7,2,FALSE)</f>
        <v>3500</v>
      </c>
      <c r="H34" s="3">
        <v>550</v>
      </c>
      <c r="I34" s="3">
        <v>350</v>
      </c>
      <c r="J34" s="13">
        <v>800</v>
      </c>
      <c r="K34">
        <v>550</v>
      </c>
      <c r="L34" s="12">
        <v>0</v>
      </c>
      <c r="M34" s="5">
        <f t="shared" si="1"/>
        <v>5750</v>
      </c>
      <c r="N34">
        <v>289</v>
      </c>
      <c r="O34" s="5">
        <f t="shared" si="2"/>
        <v>5461</v>
      </c>
      <c r="P34">
        <f t="shared" si="3"/>
        <v>461</v>
      </c>
    </row>
    <row r="35" spans="2:16" x14ac:dyDescent="0.15">
      <c r="B35" t="s">
        <v>111</v>
      </c>
      <c r="C35" s="9" t="s">
        <v>48</v>
      </c>
      <c r="D35" t="s">
        <v>20</v>
      </c>
      <c r="E35" t="s">
        <v>63</v>
      </c>
      <c r="F35" s="5">
        <f t="shared" si="0"/>
        <v>4550</v>
      </c>
      <c r="G35" s="5">
        <f>VLOOKUP(E35,职务工资标准!$A$2:$B$7,2,FALSE)</f>
        <v>3500</v>
      </c>
      <c r="H35" s="3">
        <v>550</v>
      </c>
      <c r="I35" s="3">
        <v>500</v>
      </c>
      <c r="J35" s="12">
        <v>0</v>
      </c>
      <c r="K35">
        <v>550</v>
      </c>
      <c r="L35" s="12">
        <v>0</v>
      </c>
      <c r="M35" s="5">
        <f t="shared" si="1"/>
        <v>5100</v>
      </c>
      <c r="N35">
        <v>289</v>
      </c>
      <c r="O35" s="5">
        <f t="shared" si="2"/>
        <v>4811</v>
      </c>
      <c r="P35">
        <f t="shared" si="3"/>
        <v>-189</v>
      </c>
    </row>
    <row r="36" spans="2:16" x14ac:dyDescent="0.15">
      <c r="B36" t="s">
        <v>112</v>
      </c>
      <c r="C36" s="9" t="s">
        <v>49</v>
      </c>
      <c r="D36" t="s">
        <v>19</v>
      </c>
      <c r="E36" t="s">
        <v>63</v>
      </c>
      <c r="F36" s="5">
        <f t="shared" si="0"/>
        <v>4400</v>
      </c>
      <c r="G36" s="5">
        <f>VLOOKUP(E36,职务工资标准!$A$2:$B$7,2,FALSE)</f>
        <v>3500</v>
      </c>
      <c r="H36" s="3">
        <v>550</v>
      </c>
      <c r="I36" s="3">
        <v>350</v>
      </c>
      <c r="J36" s="12">
        <v>800</v>
      </c>
      <c r="K36">
        <v>550</v>
      </c>
      <c r="L36" s="12">
        <v>0</v>
      </c>
      <c r="M36" s="5">
        <f t="shared" si="1"/>
        <v>5750</v>
      </c>
      <c r="N36">
        <v>389</v>
      </c>
      <c r="O36" s="5">
        <f t="shared" si="2"/>
        <v>5361</v>
      </c>
      <c r="P36">
        <f t="shared" si="3"/>
        <v>361</v>
      </c>
    </row>
    <row r="37" spans="2:16" x14ac:dyDescent="0.15">
      <c r="B37" t="s">
        <v>113</v>
      </c>
      <c r="C37" s="9" t="s">
        <v>50</v>
      </c>
      <c r="D37" t="s">
        <v>17</v>
      </c>
      <c r="E37" t="s">
        <v>77</v>
      </c>
      <c r="F37" s="5">
        <f t="shared" si="0"/>
        <v>10700</v>
      </c>
      <c r="G37" s="5">
        <f>VLOOKUP(E37,职务工资标准!$A$2:$B$7,2,FALSE)</f>
        <v>9000</v>
      </c>
      <c r="H37" s="3">
        <v>1200</v>
      </c>
      <c r="I37" s="3">
        <v>500</v>
      </c>
      <c r="J37" s="12">
        <v>0</v>
      </c>
      <c r="K37">
        <v>550</v>
      </c>
      <c r="L37" s="12">
        <v>0</v>
      </c>
      <c r="M37" s="5">
        <f t="shared" si="1"/>
        <v>11250</v>
      </c>
      <c r="N37">
        <v>289</v>
      </c>
      <c r="O37" s="5">
        <f t="shared" si="2"/>
        <v>10961</v>
      </c>
      <c r="P37">
        <f t="shared" si="3"/>
        <v>5961</v>
      </c>
    </row>
    <row r="38" spans="2:16" x14ac:dyDescent="0.15">
      <c r="B38" t="s">
        <v>114</v>
      </c>
      <c r="C38" s="9" t="s">
        <v>51</v>
      </c>
      <c r="D38" t="s">
        <v>59</v>
      </c>
      <c r="E38" t="s">
        <v>63</v>
      </c>
      <c r="F38" s="5">
        <f t="shared" si="0"/>
        <v>4400</v>
      </c>
      <c r="G38" s="5">
        <f>VLOOKUP(E38,职务工资标准!$A$2:$B$7,2,FALSE)</f>
        <v>3500</v>
      </c>
      <c r="H38" s="3">
        <v>550</v>
      </c>
      <c r="I38" s="3">
        <v>350</v>
      </c>
      <c r="J38" s="13">
        <v>800</v>
      </c>
      <c r="K38">
        <v>550</v>
      </c>
      <c r="L38" s="12">
        <v>0</v>
      </c>
      <c r="M38" s="5">
        <f t="shared" si="1"/>
        <v>5750</v>
      </c>
      <c r="N38">
        <v>289</v>
      </c>
      <c r="O38" s="5">
        <f t="shared" si="2"/>
        <v>5461</v>
      </c>
      <c r="P38">
        <f t="shared" si="3"/>
        <v>461</v>
      </c>
    </row>
    <row r="39" spans="2:16" x14ac:dyDescent="0.15">
      <c r="B39" t="s">
        <v>115</v>
      </c>
      <c r="C39" s="9" t="s">
        <v>52</v>
      </c>
      <c r="D39" t="s">
        <v>70</v>
      </c>
      <c r="E39" t="s">
        <v>63</v>
      </c>
      <c r="F39" s="5">
        <f t="shared" si="0"/>
        <v>4400</v>
      </c>
      <c r="G39" s="5">
        <f>VLOOKUP(E39,职务工资标准!$A$2:$B$7,2,FALSE)</f>
        <v>3500</v>
      </c>
      <c r="H39" s="3">
        <v>550</v>
      </c>
      <c r="I39" s="3">
        <v>350</v>
      </c>
      <c r="J39" s="12">
        <v>0</v>
      </c>
      <c r="K39">
        <v>550</v>
      </c>
      <c r="L39" s="13">
        <v>300</v>
      </c>
      <c r="M39" s="5">
        <f t="shared" si="1"/>
        <v>4650</v>
      </c>
      <c r="N39">
        <v>389</v>
      </c>
      <c r="O39" s="5">
        <f t="shared" si="2"/>
        <v>4261</v>
      </c>
      <c r="P39">
        <f t="shared" si="3"/>
        <v>0</v>
      </c>
    </row>
    <row r="40" spans="2:16" x14ac:dyDescent="0.15">
      <c r="B40" t="s">
        <v>116</v>
      </c>
      <c r="C40" s="9" t="s">
        <v>53</v>
      </c>
      <c r="D40" t="s">
        <v>20</v>
      </c>
      <c r="E40" t="s">
        <v>63</v>
      </c>
      <c r="F40" s="5">
        <f t="shared" si="0"/>
        <v>4550</v>
      </c>
      <c r="G40" s="5">
        <f>VLOOKUP(E40,职务工资标准!$A$2:$B$7,2,FALSE)</f>
        <v>3500</v>
      </c>
      <c r="H40" s="3">
        <v>550</v>
      </c>
      <c r="I40" s="3">
        <v>500</v>
      </c>
      <c r="J40" s="12">
        <v>0</v>
      </c>
      <c r="K40">
        <v>550</v>
      </c>
      <c r="L40" s="12">
        <v>0</v>
      </c>
      <c r="M40" s="5">
        <f t="shared" si="1"/>
        <v>5100</v>
      </c>
      <c r="N40">
        <v>309</v>
      </c>
      <c r="O40" s="5">
        <f t="shared" si="2"/>
        <v>4791</v>
      </c>
      <c r="P40">
        <f t="shared" si="3"/>
        <v>-209</v>
      </c>
    </row>
    <row r="41" spans="2:16" x14ac:dyDescent="0.15">
      <c r="B41" t="s">
        <v>117</v>
      </c>
      <c r="C41" s="9" t="s">
        <v>54</v>
      </c>
      <c r="D41" t="s">
        <v>59</v>
      </c>
      <c r="E41" t="s">
        <v>63</v>
      </c>
      <c r="F41" s="5">
        <f t="shared" si="0"/>
        <v>4400</v>
      </c>
      <c r="G41" s="5">
        <f>VLOOKUP(E41,职务工资标准!$A$2:$B$7,2,FALSE)</f>
        <v>3500</v>
      </c>
      <c r="H41" s="3">
        <v>550</v>
      </c>
      <c r="I41" s="3">
        <v>350</v>
      </c>
      <c r="J41" s="13">
        <v>800</v>
      </c>
      <c r="K41">
        <v>550</v>
      </c>
      <c r="L41" s="12">
        <v>0</v>
      </c>
      <c r="M41" s="5">
        <f t="shared" si="1"/>
        <v>5750</v>
      </c>
      <c r="N41">
        <v>460</v>
      </c>
      <c r="O41" s="5">
        <f t="shared" si="2"/>
        <v>5290</v>
      </c>
      <c r="P41">
        <f t="shared" si="3"/>
        <v>290</v>
      </c>
    </row>
    <row r="42" spans="2:16" x14ac:dyDescent="0.15">
      <c r="B42" t="s">
        <v>118</v>
      </c>
      <c r="C42" s="9" t="s">
        <v>55</v>
      </c>
      <c r="D42" t="s">
        <v>20</v>
      </c>
      <c r="E42" t="s">
        <v>63</v>
      </c>
      <c r="F42" s="5">
        <f t="shared" si="0"/>
        <v>4400</v>
      </c>
      <c r="G42" s="5">
        <f>VLOOKUP(E42,职务工资标准!$A$2:$B$7,2,FALSE)</f>
        <v>3500</v>
      </c>
      <c r="H42" s="3">
        <v>550</v>
      </c>
      <c r="I42" s="3">
        <v>350</v>
      </c>
      <c r="J42" s="12">
        <v>0</v>
      </c>
      <c r="K42">
        <v>550</v>
      </c>
      <c r="L42" s="12">
        <v>0</v>
      </c>
      <c r="M42" s="5">
        <f t="shared" si="1"/>
        <v>4950</v>
      </c>
      <c r="N42">
        <v>309</v>
      </c>
      <c r="O42" s="5">
        <f t="shared" si="2"/>
        <v>4641</v>
      </c>
      <c r="P42">
        <f t="shared" si="3"/>
        <v>0</v>
      </c>
    </row>
    <row r="43" spans="2:16" x14ac:dyDescent="0.15">
      <c r="B43" t="s">
        <v>119</v>
      </c>
      <c r="C43" s="9" t="s">
        <v>56</v>
      </c>
      <c r="D43" t="s">
        <v>20</v>
      </c>
      <c r="E43" t="s">
        <v>63</v>
      </c>
      <c r="F43" s="5">
        <f t="shared" si="0"/>
        <v>4550</v>
      </c>
      <c r="G43" s="5">
        <f>VLOOKUP(E43,职务工资标准!$A$2:$B$7,2,FALSE)</f>
        <v>3500</v>
      </c>
      <c r="H43" s="3">
        <v>550</v>
      </c>
      <c r="I43" s="3">
        <v>500</v>
      </c>
      <c r="J43" s="12">
        <v>0</v>
      </c>
      <c r="K43">
        <v>550</v>
      </c>
      <c r="L43" s="12">
        <v>0</v>
      </c>
      <c r="M43" s="5">
        <f t="shared" si="1"/>
        <v>5100</v>
      </c>
      <c r="N43">
        <v>289</v>
      </c>
      <c r="O43" s="5">
        <f t="shared" si="2"/>
        <v>4811</v>
      </c>
      <c r="P43">
        <f t="shared" si="3"/>
        <v>-189</v>
      </c>
    </row>
    <row r="44" spans="2:16" x14ac:dyDescent="0.15">
      <c r="B44" t="s">
        <v>130</v>
      </c>
      <c r="C44" s="9" t="s">
        <v>120</v>
      </c>
      <c r="D44" t="s">
        <v>17</v>
      </c>
      <c r="E44" t="s">
        <v>61</v>
      </c>
      <c r="F44" s="5">
        <f t="shared" si="0"/>
        <v>6050</v>
      </c>
      <c r="G44" s="5">
        <f>VLOOKUP(E44,职务工资标准!$A$2:$B$7,2,FALSE)</f>
        <v>5000</v>
      </c>
      <c r="H44" s="3">
        <v>700</v>
      </c>
      <c r="I44" s="3">
        <v>350</v>
      </c>
      <c r="J44" s="12">
        <v>800</v>
      </c>
      <c r="K44">
        <v>550</v>
      </c>
      <c r="L44" s="12">
        <v>0</v>
      </c>
      <c r="M44" s="5">
        <f t="shared" si="1"/>
        <v>7400</v>
      </c>
      <c r="N44">
        <v>360</v>
      </c>
      <c r="O44" s="5">
        <f t="shared" si="2"/>
        <v>7040</v>
      </c>
      <c r="P44">
        <f t="shared" si="3"/>
        <v>2040</v>
      </c>
    </row>
    <row r="45" spans="2:16" x14ac:dyDescent="0.15">
      <c r="B45" t="s">
        <v>131</v>
      </c>
      <c r="C45" s="9" t="s">
        <v>121</v>
      </c>
      <c r="D45" t="s">
        <v>59</v>
      </c>
      <c r="E45" t="s">
        <v>63</v>
      </c>
      <c r="F45" s="5">
        <f t="shared" si="0"/>
        <v>4550</v>
      </c>
      <c r="G45" s="5">
        <f>VLOOKUP(E45,职务工资标准!$A$2:$B$7,2,FALSE)</f>
        <v>3500</v>
      </c>
      <c r="H45" s="3">
        <v>550</v>
      </c>
      <c r="I45" s="3">
        <v>500</v>
      </c>
      <c r="J45" s="12">
        <v>0</v>
      </c>
      <c r="K45">
        <v>550</v>
      </c>
      <c r="L45" s="12">
        <v>0</v>
      </c>
      <c r="M45" s="5">
        <f t="shared" si="1"/>
        <v>5100</v>
      </c>
      <c r="N45">
        <v>289</v>
      </c>
      <c r="O45" s="5">
        <f t="shared" si="2"/>
        <v>4811</v>
      </c>
      <c r="P45">
        <f t="shared" si="3"/>
        <v>-189</v>
      </c>
    </row>
    <row r="46" spans="2:16" x14ac:dyDescent="0.15">
      <c r="B46" t="s">
        <v>132</v>
      </c>
      <c r="C46" s="9" t="s">
        <v>122</v>
      </c>
      <c r="D46" t="s">
        <v>20</v>
      </c>
      <c r="E46" t="s">
        <v>61</v>
      </c>
      <c r="F46" s="5">
        <f t="shared" si="0"/>
        <v>6050</v>
      </c>
      <c r="G46" s="5">
        <f>VLOOKUP(E46,职务工资标准!$A$2:$B$7,2,FALSE)</f>
        <v>5000</v>
      </c>
      <c r="H46" s="3">
        <v>700</v>
      </c>
      <c r="I46" s="3">
        <v>350</v>
      </c>
      <c r="J46" s="13">
        <v>800</v>
      </c>
      <c r="K46">
        <v>550</v>
      </c>
      <c r="L46" s="12">
        <v>0</v>
      </c>
      <c r="M46" s="5">
        <f t="shared" si="1"/>
        <v>7400</v>
      </c>
      <c r="N46">
        <v>289</v>
      </c>
      <c r="O46" s="5">
        <f t="shared" si="2"/>
        <v>7111</v>
      </c>
      <c r="P46">
        <f t="shared" si="3"/>
        <v>2111</v>
      </c>
    </row>
    <row r="47" spans="2:16" x14ac:dyDescent="0.15">
      <c r="B47" t="s">
        <v>133</v>
      </c>
      <c r="C47" s="9" t="s">
        <v>123</v>
      </c>
      <c r="D47" t="s">
        <v>17</v>
      </c>
      <c r="E47" t="s">
        <v>63</v>
      </c>
      <c r="F47" s="5">
        <f t="shared" si="0"/>
        <v>4400</v>
      </c>
      <c r="G47" s="5">
        <f>VLOOKUP(E47,职务工资标准!$A$2:$B$7,2,FALSE)</f>
        <v>3500</v>
      </c>
      <c r="H47" s="3">
        <v>550</v>
      </c>
      <c r="I47" s="3">
        <v>350</v>
      </c>
      <c r="J47" s="12">
        <v>0</v>
      </c>
      <c r="K47">
        <v>550</v>
      </c>
      <c r="L47" s="13">
        <v>200</v>
      </c>
      <c r="M47" s="5">
        <f t="shared" si="1"/>
        <v>4750</v>
      </c>
      <c r="N47">
        <v>206</v>
      </c>
      <c r="O47" s="5">
        <f t="shared" si="2"/>
        <v>4544</v>
      </c>
      <c r="P47">
        <f t="shared" si="3"/>
        <v>0</v>
      </c>
    </row>
    <row r="48" spans="2:16" x14ac:dyDescent="0.15">
      <c r="B48" t="s">
        <v>134</v>
      </c>
      <c r="C48" s="9" t="s">
        <v>124</v>
      </c>
      <c r="D48" t="s">
        <v>17</v>
      </c>
      <c r="E48" t="s">
        <v>61</v>
      </c>
      <c r="F48" s="5">
        <f t="shared" si="0"/>
        <v>6050</v>
      </c>
      <c r="G48" s="5">
        <f>VLOOKUP(E48,职务工资标准!$A$2:$B$7,2,FALSE)</f>
        <v>5000</v>
      </c>
      <c r="H48" s="3">
        <v>700</v>
      </c>
      <c r="I48" s="3">
        <v>350</v>
      </c>
      <c r="J48" s="12">
        <v>0</v>
      </c>
      <c r="K48">
        <v>550</v>
      </c>
      <c r="L48" s="12">
        <v>0</v>
      </c>
      <c r="M48" s="5">
        <f t="shared" si="1"/>
        <v>6600</v>
      </c>
      <c r="N48">
        <v>308</v>
      </c>
      <c r="O48" s="5">
        <f t="shared" si="2"/>
        <v>6292</v>
      </c>
      <c r="P48">
        <f t="shared" si="3"/>
        <v>1292</v>
      </c>
    </row>
    <row r="49" spans="2:16" x14ac:dyDescent="0.15">
      <c r="B49" t="s">
        <v>135</v>
      </c>
      <c r="C49" s="9" t="s">
        <v>125</v>
      </c>
      <c r="D49" t="s">
        <v>69</v>
      </c>
      <c r="E49" t="s">
        <v>66</v>
      </c>
      <c r="F49" s="5">
        <f t="shared" si="0"/>
        <v>8300</v>
      </c>
      <c r="G49" s="5">
        <f>VLOOKUP(E49,职务工资标准!$A$2:$B$7,2,FALSE)</f>
        <v>7000</v>
      </c>
      <c r="H49" s="3">
        <v>800</v>
      </c>
      <c r="I49" s="3">
        <v>500</v>
      </c>
      <c r="J49" s="12">
        <v>0</v>
      </c>
      <c r="K49">
        <v>550</v>
      </c>
      <c r="L49" s="12">
        <v>0</v>
      </c>
      <c r="M49" s="5">
        <f t="shared" si="1"/>
        <v>8850</v>
      </c>
      <c r="N49">
        <v>289</v>
      </c>
      <c r="O49" s="5">
        <f t="shared" si="2"/>
        <v>8561</v>
      </c>
      <c r="P49">
        <f t="shared" si="3"/>
        <v>3561</v>
      </c>
    </row>
    <row r="50" spans="2:16" x14ac:dyDescent="0.15">
      <c r="B50" t="s">
        <v>136</v>
      </c>
      <c r="C50" s="9" t="s">
        <v>126</v>
      </c>
      <c r="D50" t="s">
        <v>18</v>
      </c>
      <c r="E50" t="s">
        <v>61</v>
      </c>
      <c r="F50" s="5">
        <f t="shared" si="0"/>
        <v>6200</v>
      </c>
      <c r="G50" s="5">
        <f>VLOOKUP(E50,职务工资标准!$A$2:$B$7,2,FALSE)</f>
        <v>5000</v>
      </c>
      <c r="H50" s="3">
        <v>700</v>
      </c>
      <c r="I50" s="3">
        <v>500</v>
      </c>
      <c r="J50" s="13">
        <v>800</v>
      </c>
      <c r="K50">
        <v>550</v>
      </c>
      <c r="L50" s="12">
        <v>0</v>
      </c>
      <c r="M50" s="5">
        <f t="shared" si="1"/>
        <v>7550</v>
      </c>
      <c r="N50">
        <v>289</v>
      </c>
      <c r="O50" s="5">
        <f t="shared" si="2"/>
        <v>7261</v>
      </c>
      <c r="P50">
        <f t="shared" si="3"/>
        <v>2261</v>
      </c>
    </row>
    <row r="51" spans="2:16" x14ac:dyDescent="0.15">
      <c r="B51" t="s">
        <v>137</v>
      </c>
      <c r="C51" s="9" t="s">
        <v>127</v>
      </c>
      <c r="D51" t="s">
        <v>19</v>
      </c>
      <c r="E51" t="s">
        <v>63</v>
      </c>
      <c r="F51" s="5">
        <f t="shared" si="0"/>
        <v>4550</v>
      </c>
      <c r="G51" s="5">
        <f>VLOOKUP(E51,职务工资标准!$A$2:$B$7,2,FALSE)</f>
        <v>3500</v>
      </c>
      <c r="H51" s="3">
        <v>550</v>
      </c>
      <c r="I51" s="3">
        <v>500</v>
      </c>
      <c r="J51" s="12">
        <v>0</v>
      </c>
      <c r="K51">
        <v>550</v>
      </c>
      <c r="L51" s="12">
        <v>0</v>
      </c>
      <c r="M51" s="5">
        <f t="shared" si="1"/>
        <v>5100</v>
      </c>
      <c r="N51">
        <v>389</v>
      </c>
      <c r="O51" s="5">
        <f t="shared" si="2"/>
        <v>4711</v>
      </c>
      <c r="P51">
        <f t="shared" si="3"/>
        <v>-289</v>
      </c>
    </row>
    <row r="52" spans="2:16" x14ac:dyDescent="0.15">
      <c r="B52" t="s">
        <v>138</v>
      </c>
      <c r="C52" s="9" t="s">
        <v>128</v>
      </c>
      <c r="D52" t="s">
        <v>17</v>
      </c>
      <c r="E52" t="s">
        <v>63</v>
      </c>
      <c r="F52" s="5">
        <f t="shared" si="0"/>
        <v>4550</v>
      </c>
      <c r="G52" s="5">
        <f>VLOOKUP(E52,职务工资标准!$A$2:$B$7,2,FALSE)</f>
        <v>3500</v>
      </c>
      <c r="H52" s="3">
        <v>550</v>
      </c>
      <c r="I52" s="3">
        <v>500</v>
      </c>
      <c r="J52" s="12">
        <v>0</v>
      </c>
      <c r="K52">
        <v>550</v>
      </c>
      <c r="L52" s="12">
        <v>0</v>
      </c>
      <c r="M52" s="5">
        <f t="shared" si="1"/>
        <v>5100</v>
      </c>
      <c r="N52">
        <v>289</v>
      </c>
      <c r="O52" s="5">
        <f t="shared" si="2"/>
        <v>4811</v>
      </c>
      <c r="P52">
        <f t="shared" si="3"/>
        <v>-189</v>
      </c>
    </row>
    <row r="53" spans="2:16" x14ac:dyDescent="0.15">
      <c r="B53" t="s">
        <v>139</v>
      </c>
      <c r="C53" s="9" t="s">
        <v>129</v>
      </c>
      <c r="D53" t="s">
        <v>17</v>
      </c>
      <c r="E53" t="s">
        <v>63</v>
      </c>
      <c r="F53" s="5">
        <f t="shared" si="0"/>
        <v>4400</v>
      </c>
      <c r="G53" s="5">
        <f>VLOOKUP(E53,职务工资标准!$A$2:$B$7,2,FALSE)</f>
        <v>3500</v>
      </c>
      <c r="H53" s="3">
        <v>550</v>
      </c>
      <c r="I53" s="3">
        <v>350</v>
      </c>
      <c r="J53" s="12">
        <v>800</v>
      </c>
      <c r="K53">
        <v>550</v>
      </c>
      <c r="L53" s="12">
        <v>0</v>
      </c>
      <c r="M53" s="5">
        <f t="shared" si="1"/>
        <v>5750</v>
      </c>
      <c r="N53">
        <v>389</v>
      </c>
      <c r="O53" s="5">
        <f t="shared" si="2"/>
        <v>5361</v>
      </c>
      <c r="P53">
        <f t="shared" si="3"/>
        <v>361</v>
      </c>
    </row>
  </sheetData>
  <phoneticPr fontId="1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1" sqref="B11"/>
    </sheetView>
  </sheetViews>
  <sheetFormatPr defaultRowHeight="13.5" x14ac:dyDescent="0.15"/>
  <sheetData>
    <row r="1" spans="1:2" x14ac:dyDescent="0.15">
      <c r="A1" t="s">
        <v>58</v>
      </c>
      <c r="B1" t="s">
        <v>74</v>
      </c>
    </row>
    <row r="2" spans="1:2" x14ac:dyDescent="0.15">
      <c r="A2" t="s">
        <v>64</v>
      </c>
      <c r="B2">
        <v>11000</v>
      </c>
    </row>
    <row r="3" spans="1:2" x14ac:dyDescent="0.15">
      <c r="A3" t="s">
        <v>77</v>
      </c>
      <c r="B3">
        <v>9000</v>
      </c>
    </row>
    <row r="4" spans="1:2" x14ac:dyDescent="0.15">
      <c r="A4" t="s">
        <v>65</v>
      </c>
      <c r="B4">
        <v>8000</v>
      </c>
    </row>
    <row r="5" spans="1:2" x14ac:dyDescent="0.15">
      <c r="A5" t="s">
        <v>66</v>
      </c>
      <c r="B5">
        <v>7000</v>
      </c>
    </row>
    <row r="6" spans="1:2" x14ac:dyDescent="0.15">
      <c r="A6" t="s">
        <v>61</v>
      </c>
      <c r="B6">
        <v>5000</v>
      </c>
    </row>
    <row r="7" spans="1:2" x14ac:dyDescent="0.15">
      <c r="A7" t="s">
        <v>71</v>
      </c>
      <c r="B7">
        <v>3500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2021年4月</vt:lpstr>
      <vt:lpstr>职务工资标准</vt:lpstr>
    </vt:vector>
  </TitlesOfParts>
  <Manager>PSQ</Manager>
  <Company>PSQ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PSQ;neea</dc:creator>
  <cp:lastModifiedBy>fl</cp:lastModifiedBy>
  <dcterms:created xsi:type="dcterms:W3CDTF">2013-03-03T01:44:07Z</dcterms:created>
  <dcterms:modified xsi:type="dcterms:W3CDTF">2022-05-31T10:26:40Z</dcterms:modified>
</cp:coreProperties>
</file>